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saveExternalLinkValues="0" defaultThemeVersion="166925"/>
  <mc:AlternateContent xmlns:mc="http://schemas.openxmlformats.org/markup-compatibility/2006">
    <mc:Choice Requires="x15">
      <x15ac:absPath xmlns:x15ac="http://schemas.microsoft.com/office/spreadsheetml/2010/11/ac" url="P:\fis\PriveMetier\01 Section CAS\04 SUIVI DES EMPLOYEURS\02_IMPRIMES et DOCUMENTS\Simulateurs\"/>
    </mc:Choice>
  </mc:AlternateContent>
  <xr:revisionPtr revIDLastSave="0" documentId="13_ncr:1_{95C60796-1974-4CF4-A582-2DE9DA4D2C4D}" xr6:coauthVersionLast="36" xr6:coauthVersionMax="36" xr10:uidLastSave="{00000000-0000-0000-0000-000000000000}"/>
  <bookViews>
    <workbookView xWindow="0" yWindow="0" windowWidth="20490" windowHeight="7245" activeTab="1" xr2:uid="{A46F85E4-8E82-4DB9-9E4F-516AC15FB2A6}"/>
  </bookViews>
  <sheets>
    <sheet name="Taux" sheetId="2" r:id="rId1"/>
    <sheet name="Simulateur taux Etat" sheetId="1" r:id="rId2"/>
    <sheet name="Simulateur taux CNRAC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9" i="3" l="1"/>
  <c r="D8" i="3"/>
  <c r="D9" i="1"/>
  <c r="D8" i="1"/>
  <c r="D7" i="1"/>
  <c r="C6" i="3" l="1"/>
  <c r="B15" i="3" s="1"/>
  <c r="C15" i="3" s="1"/>
  <c r="E8" i="3" l="1"/>
  <c r="E17" i="3"/>
  <c r="E10" i="3" s="1"/>
  <c r="E16" i="3"/>
  <c r="E9" i="3"/>
  <c r="E18" i="3" l="1"/>
  <c r="E11" i="3"/>
  <c r="C6" i="1"/>
  <c r="B15" i="1" s="1"/>
  <c r="C15" i="1" s="1"/>
  <c r="E16" i="1" s="1"/>
  <c r="E17" i="1" l="1"/>
  <c r="E10" i="1" s="1"/>
  <c r="E9" i="1"/>
  <c r="E8" i="1"/>
  <c r="E18" i="1" l="1"/>
  <c r="E11" i="1"/>
</calcChain>
</file>

<file path=xl/sharedStrings.xml><?xml version="1.0" encoding="utf-8"?>
<sst xmlns="http://schemas.openxmlformats.org/spreadsheetml/2006/main" count="52" uniqueCount="30">
  <si>
    <t>Date d'effet</t>
  </si>
  <si>
    <t>valeur point FP</t>
  </si>
  <si>
    <t>taux contribution  Etat</t>
  </si>
  <si>
    <t>taux retenue</t>
  </si>
  <si>
    <t>taux contribution  CNRACL</t>
  </si>
  <si>
    <t>Contribution employeur sur TIB</t>
  </si>
  <si>
    <t>Retenue salariale sur TIB</t>
  </si>
  <si>
    <t>Réduction Hsup</t>
  </si>
  <si>
    <t>Montant dû au CAS Pensions au titre de la retraite de base déduction faite de la réduction</t>
  </si>
  <si>
    <t xml:space="preserve">Montant Hsup </t>
  </si>
  <si>
    <r>
      <rPr>
        <u/>
        <sz val="11"/>
        <color rgb="FF000000"/>
        <rFont val="Calibri"/>
        <family val="2"/>
      </rPr>
      <t>Plafond</t>
    </r>
    <r>
      <rPr>
        <sz val="11"/>
        <color rgb="FF000000"/>
        <rFont val="Calibri"/>
        <family val="2"/>
      </rPr>
      <t xml:space="preserve"> 
</t>
    </r>
    <r>
      <rPr>
        <sz val="8"/>
        <color rgb="FF000000"/>
        <rFont val="Calibri"/>
        <family val="2"/>
      </rPr>
      <t>(20% du TIB)</t>
    </r>
  </si>
  <si>
    <t>Taux RAFP</t>
  </si>
  <si>
    <t>Contribution employeur RAFP sur Hsup</t>
  </si>
  <si>
    <t>Retenue salariale RAFP sur Hsup</t>
  </si>
  <si>
    <t xml:space="preserve"> Montant de la réduction déduit de la retenue salariale sur TIB</t>
  </si>
  <si>
    <r>
      <t>Montant dû à l'ERAFP au titre de la RA</t>
    </r>
    <r>
      <rPr>
        <b/>
        <sz val="11"/>
        <color rgb="FF000000"/>
        <rFont val="Calibri"/>
        <family val="2"/>
      </rPr>
      <t>FP (hors autres primes</t>
    </r>
    <r>
      <rPr>
        <b/>
        <sz val="11"/>
        <color rgb="FF000000"/>
        <rFont val="Calibri"/>
        <family val="2"/>
        <charset val="1"/>
      </rPr>
      <t>)</t>
    </r>
  </si>
  <si>
    <t>Variables à compléter</t>
  </si>
  <si>
    <t>Indice Majoré</t>
  </si>
  <si>
    <t>Assiette TIB</t>
  </si>
  <si>
    <t>Cotisations</t>
  </si>
  <si>
    <t>Taux en vigueur</t>
  </si>
  <si>
    <t>Valeur du point d'indice FP</t>
  </si>
  <si>
    <r>
      <t>Assiette Hsup</t>
    </r>
    <r>
      <rPr>
        <sz val="11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(limitée à 20 % du TIB)</t>
    </r>
  </si>
  <si>
    <t>Calcul de la réduction de cotisation sur les heures supplémentaires - taux CNRACL (détachement FPT-FPH)</t>
  </si>
  <si>
    <t xml:space="preserve">Calcul de la réduction de cotisation sur les heures supplémentaires - taux État </t>
  </si>
  <si>
    <t>(décret n°2019-133 du 19 février 2019)</t>
  </si>
  <si>
    <t>Montant dû au CAS Pensions au titre de la retraite de base déduction faite de la réduction Hsup</t>
  </si>
  <si>
    <t>Plage prise en compte dans les formules</t>
  </si>
  <si>
    <t>Calcul des cotisations dues au CAS Pensions (retraite de base)</t>
  </si>
  <si>
    <t>Calcul des cotisations dues à l'ERAFP (retraite additionnelle)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</si>
</sst>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\ %"/>
    <numFmt numFmtId="166" formatCode="#,##0.0000"/>
  </numFmts>
  <fonts count="16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i/>
      <sz val="11"/>
      <color rgb="FF7F7F7F"/>
      <name val="Calibri"/>
      <family val="2"/>
      <scheme val="minor"/>
    </font>
    <font>
      <b/>
      <sz val="11"/>
      <color rgb="FFFF0000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u/>
      <sz val="11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u/>
      <sz val="9"/>
      <color theme="10"/>
      <name val="Calibri"/>
      <family val="2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vertical="center" wrapText="1"/>
    </xf>
    <xf numFmtId="165" fontId="3" fillId="0" borderId="0" xfId="0" applyNumberFormat="1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  <protection locked="0"/>
    </xf>
    <xf numFmtId="4" fontId="0" fillId="0" borderId="0" xfId="0" applyNumberFormat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4" fontId="8" fillId="0" borderId="1" xfId="0" applyNumberFormat="1" applyFont="1" applyBorder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4" fontId="0" fillId="0" borderId="1" xfId="0" applyNumberForma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</xf>
    <xf numFmtId="165" fontId="0" fillId="0" borderId="0" xfId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165" fontId="5" fillId="0" borderId="1" xfId="1" applyNumberFormat="1" applyBorder="1" applyAlignment="1" applyProtection="1">
      <alignment horizontal="center" vertical="center"/>
    </xf>
    <xf numFmtId="0" fontId="3" fillId="0" borderId="0" xfId="2" applyFont="1" applyAlignment="1" applyProtection="1">
      <alignment horizontal="left" vertical="center" wrapText="1" inden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164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Protection="1"/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3" applyFont="1" applyAlignment="1" applyProtection="1">
      <alignment vertical="top"/>
      <protection locked="0"/>
    </xf>
    <xf numFmtId="14" fontId="0" fillId="4" borderId="0" xfId="0" applyNumberFormat="1" applyFont="1" applyFill="1" applyAlignment="1" applyProtection="1">
      <alignment vertical="center" wrapText="1"/>
    </xf>
    <xf numFmtId="166" fontId="0" fillId="4" borderId="0" xfId="0" applyNumberFormat="1" applyFont="1" applyFill="1" applyBorder="1" applyAlignment="1" applyProtection="1">
      <alignment horizontal="center" vertical="center" wrapText="1"/>
    </xf>
    <xf numFmtId="165" fontId="0" fillId="4" borderId="0" xfId="0" applyNumberFormat="1" applyFont="1" applyFill="1" applyAlignment="1" applyProtection="1">
      <alignment horizontal="center" vertical="center" wrapText="1"/>
    </xf>
    <xf numFmtId="14" fontId="0" fillId="4" borderId="0" xfId="0" applyNumberFormat="1" applyFill="1" applyProtection="1"/>
    <xf numFmtId="164" fontId="0" fillId="4" borderId="0" xfId="0" applyNumberFormat="1" applyFill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 vertical="center" wrapText="1"/>
    </xf>
    <xf numFmtId="0" fontId="14" fillId="0" borderId="0" xfId="3" applyFont="1" applyAlignment="1" applyProtection="1">
      <alignment horizontal="center" vertical="top"/>
      <protection locked="0"/>
    </xf>
    <xf numFmtId="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horizontal="center" vertical="center" wrapText="1"/>
      <protection locked="0"/>
    </xf>
  </cellXfs>
  <cellStyles count="4">
    <cellStyle name="Lien hypertexte" xfId="3" builtinId="8"/>
    <cellStyle name="Normal" xfId="0" builtinId="0"/>
    <cellStyle name="Pourcentage" xfId="1" builtinId="5"/>
    <cellStyle name="Texte explicatif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3F8D-4E12-47C8-9899-A4A31B3F1623}">
  <dimension ref="A1:F20"/>
  <sheetViews>
    <sheetView workbookViewId="0">
      <selection activeCell="E10" sqref="E10"/>
    </sheetView>
  </sheetViews>
  <sheetFormatPr baseColWidth="10" defaultRowHeight="15" x14ac:dyDescent="0.25"/>
  <cols>
    <col min="1" max="2" width="11.42578125" style="29"/>
    <col min="3" max="3" width="12.7109375" style="29" customWidth="1"/>
    <col min="4" max="4" width="11.42578125" style="29"/>
    <col min="5" max="5" width="12.7109375" style="29" customWidth="1"/>
    <col min="6" max="6" width="19.85546875" style="29" customWidth="1"/>
    <col min="7" max="16384" width="11.42578125" style="29"/>
  </cols>
  <sheetData>
    <row r="1" spans="1:6" ht="45" x14ac:dyDescent="0.2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42" t="s">
        <v>27</v>
      </c>
    </row>
    <row r="2" spans="1:6" x14ac:dyDescent="0.25">
      <c r="A2" s="36">
        <v>43466</v>
      </c>
      <c r="B2" s="37">
        <v>4.6860249999999999</v>
      </c>
      <c r="C2" s="38">
        <v>0.74280000000000002</v>
      </c>
      <c r="D2" s="38">
        <v>0.10829999999999999</v>
      </c>
      <c r="E2" s="38">
        <v>0.74280000000000002</v>
      </c>
    </row>
    <row r="3" spans="1:6" x14ac:dyDescent="0.25">
      <c r="A3" s="36">
        <v>43831</v>
      </c>
      <c r="B3" s="37">
        <v>4.6860249999999999</v>
      </c>
      <c r="C3" s="38">
        <v>0.74280000000000002</v>
      </c>
      <c r="D3" s="38">
        <v>0.111</v>
      </c>
      <c r="E3" s="38">
        <v>0.30649999999999999</v>
      </c>
    </row>
    <row r="4" spans="1:6" x14ac:dyDescent="0.25">
      <c r="A4" s="36">
        <v>44197</v>
      </c>
      <c r="B4" s="37">
        <v>4.6860249999999999</v>
      </c>
      <c r="C4" s="38">
        <v>0.74280000000000002</v>
      </c>
      <c r="D4" s="38">
        <v>0.111</v>
      </c>
      <c r="E4" s="38">
        <v>0.30649999999999999</v>
      </c>
    </row>
    <row r="5" spans="1:6" x14ac:dyDescent="0.25">
      <c r="A5" s="36">
        <v>44562</v>
      </c>
      <c r="B5" s="37">
        <v>4.6860249999999999</v>
      </c>
      <c r="C5" s="38">
        <v>0.74280000000000002</v>
      </c>
      <c r="D5" s="38">
        <v>0.111</v>
      </c>
      <c r="E5" s="38">
        <v>0.30649999999999999</v>
      </c>
    </row>
    <row r="6" spans="1:6" x14ac:dyDescent="0.25">
      <c r="A6" s="36">
        <v>44743</v>
      </c>
      <c r="B6" s="37">
        <v>4.8500333333333332</v>
      </c>
      <c r="C6" s="38">
        <v>0.74280000000000002</v>
      </c>
      <c r="D6" s="38">
        <v>0.111</v>
      </c>
      <c r="E6" s="38">
        <v>0.30649999999999999</v>
      </c>
    </row>
    <row r="7" spans="1:6" x14ac:dyDescent="0.25">
      <c r="A7" s="36">
        <v>44927</v>
      </c>
      <c r="B7" s="37">
        <v>4.8500333333333332</v>
      </c>
      <c r="C7" s="38">
        <v>0.74280000000000002</v>
      </c>
      <c r="D7" s="38">
        <v>0.111</v>
      </c>
      <c r="E7" s="38">
        <v>0.30649999999999999</v>
      </c>
    </row>
    <row r="8" spans="1:6" x14ac:dyDescent="0.25">
      <c r="A8" s="39">
        <v>45108</v>
      </c>
      <c r="B8" s="40">
        <v>4.9227833333333333</v>
      </c>
      <c r="C8" s="38">
        <v>0.74280000000000002</v>
      </c>
      <c r="D8" s="38">
        <v>0.111</v>
      </c>
      <c r="E8" s="38">
        <v>0.30649999999999999</v>
      </c>
    </row>
    <row r="9" spans="1:6" x14ac:dyDescent="0.25">
      <c r="A9" s="39">
        <v>45292</v>
      </c>
      <c r="B9" s="40">
        <v>4.9227833333333333</v>
      </c>
      <c r="C9" s="38">
        <v>0.74280000000000002</v>
      </c>
      <c r="D9" s="38">
        <v>0.111</v>
      </c>
      <c r="E9" s="38">
        <v>0.3165</v>
      </c>
    </row>
    <row r="10" spans="1:6" x14ac:dyDescent="0.25">
      <c r="A10" s="39">
        <v>45658</v>
      </c>
      <c r="B10" s="40">
        <v>4.9227833333333333</v>
      </c>
      <c r="C10" s="38">
        <v>0.78280000000000005</v>
      </c>
      <c r="D10" s="38">
        <v>0.111</v>
      </c>
      <c r="E10" s="38">
        <v>0.34649999999999997</v>
      </c>
    </row>
    <row r="11" spans="1:6" x14ac:dyDescent="0.25">
      <c r="A11" s="41"/>
      <c r="B11" s="41"/>
      <c r="C11" s="41"/>
      <c r="D11" s="41"/>
      <c r="E11" s="41"/>
    </row>
    <row r="12" spans="1:6" x14ac:dyDescent="0.25">
      <c r="A12" s="41"/>
      <c r="B12" s="41"/>
      <c r="C12" s="41"/>
      <c r="D12" s="41"/>
      <c r="E12" s="41"/>
    </row>
    <row r="13" spans="1:6" x14ac:dyDescent="0.25">
      <c r="A13" s="41"/>
      <c r="B13" s="41"/>
      <c r="C13" s="41"/>
      <c r="D13" s="41"/>
      <c r="E13" s="41"/>
    </row>
    <row r="14" spans="1:6" x14ac:dyDescent="0.25">
      <c r="A14" s="41"/>
      <c r="B14" s="41"/>
      <c r="C14" s="41"/>
      <c r="D14" s="41"/>
      <c r="E14" s="41"/>
    </row>
    <row r="15" spans="1:6" x14ac:dyDescent="0.25">
      <c r="A15" s="41"/>
      <c r="B15" s="41"/>
      <c r="C15" s="41"/>
      <c r="D15" s="41"/>
      <c r="E15" s="41"/>
    </row>
    <row r="16" spans="1:6" x14ac:dyDescent="0.25">
      <c r="A16" s="41"/>
      <c r="B16" s="41"/>
      <c r="C16" s="41"/>
      <c r="D16" s="41"/>
      <c r="E16" s="41"/>
    </row>
    <row r="17" spans="1:5" x14ac:dyDescent="0.25">
      <c r="A17" s="41"/>
      <c r="B17" s="41"/>
      <c r="C17" s="41"/>
      <c r="D17" s="41"/>
      <c r="E17" s="41"/>
    </row>
    <row r="18" spans="1:5" x14ac:dyDescent="0.25">
      <c r="A18" s="41"/>
      <c r="B18" s="41"/>
      <c r="C18" s="41"/>
      <c r="D18" s="41"/>
      <c r="E18" s="41"/>
    </row>
    <row r="19" spans="1:5" x14ac:dyDescent="0.25">
      <c r="A19" s="41"/>
      <c r="B19" s="41"/>
      <c r="C19" s="41"/>
      <c r="D19" s="41"/>
      <c r="E19" s="41"/>
    </row>
    <row r="20" spans="1:5" x14ac:dyDescent="0.25">
      <c r="A20" s="41"/>
      <c r="B20" s="41"/>
      <c r="C20" s="41"/>
      <c r="D20" s="41"/>
      <c r="E20" s="41"/>
    </row>
  </sheetData>
  <sheetProtection algorithmName="SHA-512" hashValue="xf8cZR/bWLJzwcmyPHpcA0EKKlDmel6otvnRvQy5w4g2V7d/Wlxf8lfg/uo25km9iTb8rBvAHhi2kNs5ZulOog==" saltValue="TTis3TNzQktp16jmx2xxkQ==" spinCount="100000" sheet="1" objects="1" scenarios="1" formatCells="0" formatColumns="0" formatRows="0"/>
  <sortState ref="A2:B7">
    <sortCondition ref="A2:A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14EF-80B8-44C5-BEE8-1C6DF804C89E}">
  <dimension ref="A1:AMK18"/>
  <sheetViews>
    <sheetView showGridLines="0" tabSelected="1" zoomScaleNormal="100" workbookViewId="0">
      <selection activeCell="A6" sqref="A6"/>
    </sheetView>
  </sheetViews>
  <sheetFormatPr baseColWidth="10" defaultColWidth="9.140625" defaultRowHeight="15" x14ac:dyDescent="0.25"/>
  <cols>
    <col min="1" max="5" width="15.7109375" style="6" customWidth="1"/>
    <col min="6" max="6" width="47" style="6" customWidth="1"/>
    <col min="7" max="7" width="20.140625" style="6" customWidth="1"/>
    <col min="8" max="1025" width="9.140625" style="6"/>
    <col min="1026" max="16384" width="9.140625" style="8"/>
  </cols>
  <sheetData>
    <row r="1" spans="1:6" s="1" customFormat="1" ht="30" customHeight="1" x14ac:dyDescent="0.25">
      <c r="A1" s="32" t="s">
        <v>16</v>
      </c>
      <c r="B1" s="34"/>
      <c r="C1" s="23" t="s">
        <v>24</v>
      </c>
    </row>
    <row r="2" spans="1:6" s="1" customFormat="1" ht="24.95" customHeight="1" x14ac:dyDescent="0.25">
      <c r="C2" s="45" t="s">
        <v>25</v>
      </c>
      <c r="D2" s="45"/>
      <c r="E2" s="45"/>
      <c r="F2" s="35"/>
    </row>
    <row r="3" spans="1:6" s="1" customFormat="1" ht="24.95" customHeight="1" x14ac:dyDescent="0.25">
      <c r="C3" s="43"/>
      <c r="D3" s="43"/>
      <c r="E3" s="43"/>
      <c r="F3" s="35"/>
    </row>
    <row r="4" spans="1:6" s="1" customFormat="1" ht="24.95" customHeight="1" x14ac:dyDescent="0.25">
      <c r="A4" s="46" t="s">
        <v>28</v>
      </c>
      <c r="B4" s="46"/>
      <c r="C4" s="46"/>
      <c r="D4" s="46"/>
      <c r="E4" s="46"/>
      <c r="F4" s="46"/>
    </row>
    <row r="5" spans="1:6" s="1" customFormat="1" ht="30" customHeight="1" x14ac:dyDescent="0.25">
      <c r="A5" s="2" t="s">
        <v>0</v>
      </c>
      <c r="B5" s="3" t="s">
        <v>17</v>
      </c>
      <c r="C5" s="2" t="s">
        <v>18</v>
      </c>
    </row>
    <row r="6" spans="1:6" s="5" customFormat="1" ht="30" customHeight="1" x14ac:dyDescent="0.25">
      <c r="A6" s="30"/>
      <c r="B6" s="31"/>
      <c r="C6" s="4">
        <f>B6*D7</f>
        <v>0</v>
      </c>
      <c r="D6" s="2" t="s">
        <v>20</v>
      </c>
      <c r="E6" s="2" t="s">
        <v>19</v>
      </c>
      <c r="F6" s="26"/>
    </row>
    <row r="7" spans="1:6" s="5" customFormat="1" ht="21.95" customHeight="1" x14ac:dyDescent="0.25">
      <c r="A7" s="6"/>
      <c r="C7" s="7" t="s">
        <v>21</v>
      </c>
      <c r="D7" s="27">
        <f>IFERROR(INDEX(Taux!B2:B20,MATCH(A6,Taux!A2:A20,1)),0)</f>
        <v>0</v>
      </c>
      <c r="E7" s="12"/>
      <c r="F7" s="26"/>
    </row>
    <row r="8" spans="1:6" s="6" customFormat="1" ht="21.95" customHeight="1" x14ac:dyDescent="0.25">
      <c r="C8" s="11" t="s">
        <v>5</v>
      </c>
      <c r="D8" s="24">
        <f>IFERROR(INDEX(Taux!C2:C20,MATCH(A6,Taux!A2:A20,1)),0)</f>
        <v>0</v>
      </c>
      <c r="E8" s="12">
        <f>C6*D8</f>
        <v>0</v>
      </c>
    </row>
    <row r="9" spans="1:6" s="6" customFormat="1" ht="21.95" customHeight="1" x14ac:dyDescent="0.25">
      <c r="C9" s="11" t="s">
        <v>6</v>
      </c>
      <c r="D9" s="24">
        <f>IFERROR(INDEX(Taux!D2:D20,MATCH(A6,Taux!A2:A20,1)),0)</f>
        <v>0</v>
      </c>
      <c r="E9" s="12">
        <f>C6*D9</f>
        <v>0</v>
      </c>
    </row>
    <row r="10" spans="1:6" s="6" customFormat="1" ht="21.95" customHeight="1" x14ac:dyDescent="0.25">
      <c r="C10" s="11" t="s">
        <v>7</v>
      </c>
      <c r="D10" s="28"/>
      <c r="E10" s="13">
        <f>-E17</f>
        <v>0</v>
      </c>
    </row>
    <row r="11" spans="1:6" s="6" customFormat="1" ht="35.1" customHeight="1" x14ac:dyDescent="0.25">
      <c r="D11" s="28"/>
      <c r="E11" s="14">
        <f>SUM(E8:E10)</f>
        <v>0</v>
      </c>
      <c r="F11" s="25" t="s">
        <v>26</v>
      </c>
    </row>
    <row r="12" spans="1:6" s="6" customFormat="1" ht="31.5" customHeight="1" x14ac:dyDescent="0.25">
      <c r="F12" s="5"/>
    </row>
    <row r="13" spans="1:6" s="6" customFormat="1" ht="31.5" customHeight="1" x14ac:dyDescent="0.25">
      <c r="A13" s="46" t="s">
        <v>29</v>
      </c>
      <c r="B13" s="46"/>
      <c r="C13" s="46"/>
      <c r="D13" s="46"/>
      <c r="E13" s="46"/>
      <c r="F13" s="46"/>
    </row>
    <row r="14" spans="1:6" s="6" customFormat="1" ht="30" customHeight="1" x14ac:dyDescent="0.25">
      <c r="A14" s="15" t="s">
        <v>9</v>
      </c>
      <c r="B14" s="16" t="s">
        <v>10</v>
      </c>
      <c r="C14" s="17" t="s">
        <v>22</v>
      </c>
    </row>
    <row r="15" spans="1:6" s="6" customFormat="1" ht="30" customHeight="1" x14ac:dyDescent="0.25">
      <c r="A15" s="44"/>
      <c r="B15" s="18">
        <f>C6*0.2</f>
        <v>0</v>
      </c>
      <c r="C15" s="4">
        <f>IF(A15&lt;=B15,A15,B15)</f>
        <v>0</v>
      </c>
      <c r="D15" s="19" t="s">
        <v>11</v>
      </c>
    </row>
    <row r="16" spans="1:6" s="6" customFormat="1" ht="21.95" customHeight="1" x14ac:dyDescent="0.25">
      <c r="C16" s="11" t="s">
        <v>12</v>
      </c>
      <c r="D16" s="21">
        <v>0.05</v>
      </c>
      <c r="E16" s="12">
        <f>D16*C15</f>
        <v>0</v>
      </c>
    </row>
    <row r="17" spans="3:6" s="6" customFormat="1" ht="21.95" customHeight="1" x14ac:dyDescent="0.25">
      <c r="C17" s="11" t="s">
        <v>13</v>
      </c>
      <c r="D17" s="21">
        <v>0.05</v>
      </c>
      <c r="E17" s="20">
        <f>D17*C15</f>
        <v>0</v>
      </c>
      <c r="F17" s="22" t="s">
        <v>14</v>
      </c>
    </row>
    <row r="18" spans="3:6" s="6" customFormat="1" ht="35.1" customHeight="1" x14ac:dyDescent="0.25">
      <c r="D18" s="28"/>
      <c r="E18" s="14">
        <f>SUM(E16:E17)</f>
        <v>0</v>
      </c>
      <c r="F18" s="25" t="s">
        <v>15</v>
      </c>
    </row>
  </sheetData>
  <sheetProtection algorithmName="SHA-512" hashValue="Q8zyHOy6C/qHagBjqwyo6wpWYO7wKBTrPpty8NxmLVxtjRyue00W4I+Mc0ZcgKA/htddF5mbuq4LYvfcWg/EPQ==" saltValue="pn8GX5HZVaVPpTcm18z8QA==" spinCount="100000" sheet="1" objects="1" scenarios="1" formatCells="0" formatColumns="0" formatRows="0"/>
  <mergeCells count="3">
    <mergeCell ref="C2:E2"/>
    <mergeCell ref="A4:F4"/>
    <mergeCell ref="A13:F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BF2D-3C9A-49D6-87E6-F7853931B36F}">
  <dimension ref="A1:AMK18"/>
  <sheetViews>
    <sheetView showGridLines="0" zoomScaleNormal="100" workbookViewId="0">
      <selection activeCell="A6" sqref="A6"/>
    </sheetView>
  </sheetViews>
  <sheetFormatPr baseColWidth="10" defaultColWidth="9.140625" defaultRowHeight="15" x14ac:dyDescent="0.25"/>
  <cols>
    <col min="1" max="5" width="15.7109375" style="6" customWidth="1"/>
    <col min="6" max="6" width="45.7109375" style="6" customWidth="1"/>
    <col min="7" max="7" width="20.140625" style="6" customWidth="1"/>
    <col min="8" max="1025" width="9.140625" style="6"/>
    <col min="1026" max="16384" width="9.140625" style="8"/>
  </cols>
  <sheetData>
    <row r="1" spans="1:6" s="1" customFormat="1" ht="30" customHeight="1" x14ac:dyDescent="0.25">
      <c r="A1" s="32" t="s">
        <v>16</v>
      </c>
      <c r="C1" s="23" t="s">
        <v>23</v>
      </c>
    </row>
    <row r="2" spans="1:6" s="1" customFormat="1" ht="24.95" customHeight="1" x14ac:dyDescent="0.25">
      <c r="C2" s="45" t="s">
        <v>25</v>
      </c>
      <c r="D2" s="45"/>
      <c r="E2" s="45"/>
      <c r="F2" s="35"/>
    </row>
    <row r="3" spans="1:6" s="1" customFormat="1" ht="24.95" customHeight="1" x14ac:dyDescent="0.25">
      <c r="C3" s="43"/>
      <c r="D3" s="43"/>
      <c r="E3" s="43"/>
      <c r="F3" s="35"/>
    </row>
    <row r="4" spans="1:6" s="1" customFormat="1" ht="24.95" customHeight="1" x14ac:dyDescent="0.25">
      <c r="A4" s="46" t="s">
        <v>28</v>
      </c>
      <c r="B4" s="46"/>
      <c r="C4" s="46"/>
      <c r="D4" s="46"/>
      <c r="E4" s="46"/>
      <c r="F4" s="46"/>
    </row>
    <row r="5" spans="1:6" s="1" customFormat="1" ht="30" customHeight="1" x14ac:dyDescent="0.25">
      <c r="A5" s="2" t="s">
        <v>0</v>
      </c>
      <c r="B5" s="3" t="s">
        <v>17</v>
      </c>
      <c r="C5" s="2" t="s">
        <v>18</v>
      </c>
    </row>
    <row r="6" spans="1:6" s="5" customFormat="1" ht="30" customHeight="1" x14ac:dyDescent="0.25">
      <c r="A6" s="30"/>
      <c r="B6" s="33"/>
      <c r="C6" s="4">
        <f>B6*D7</f>
        <v>0</v>
      </c>
      <c r="D6" s="2" t="s">
        <v>20</v>
      </c>
      <c r="E6" s="2" t="s">
        <v>19</v>
      </c>
      <c r="F6" s="26"/>
    </row>
    <row r="7" spans="1:6" s="5" customFormat="1" ht="21.95" customHeight="1" x14ac:dyDescent="0.25">
      <c r="A7" s="6"/>
      <c r="C7" s="7" t="s">
        <v>21</v>
      </c>
      <c r="D7" s="27">
        <f>IFERROR(INDEX(Taux!B2:B20,MATCH(A6,Taux!A2:A20,1)),0)</f>
        <v>0</v>
      </c>
      <c r="E7" s="12"/>
      <c r="F7" s="26"/>
    </row>
    <row r="8" spans="1:6" s="6" customFormat="1" ht="21.95" customHeight="1" x14ac:dyDescent="0.25">
      <c r="C8" s="11" t="s">
        <v>5</v>
      </c>
      <c r="D8" s="24">
        <f>IFERROR(INDEX(Taux!E2:E20,MATCH(A6,Taux!A2:A20,1)),0)</f>
        <v>0</v>
      </c>
      <c r="E8" s="12">
        <f>C6*D8</f>
        <v>0</v>
      </c>
    </row>
    <row r="9" spans="1:6" s="6" customFormat="1" ht="21.95" customHeight="1" x14ac:dyDescent="0.25">
      <c r="C9" s="11" t="s">
        <v>6</v>
      </c>
      <c r="D9" s="24">
        <f>IFERROR(INDEX(Taux!D2:D20,MATCH(A6,Taux!A2:A20,1)),0)</f>
        <v>0</v>
      </c>
      <c r="E9" s="12">
        <f>C6*D9</f>
        <v>0</v>
      </c>
    </row>
    <row r="10" spans="1:6" s="6" customFormat="1" ht="21.95" customHeight="1" x14ac:dyDescent="0.25">
      <c r="C10" s="11" t="s">
        <v>7</v>
      </c>
      <c r="D10" s="28"/>
      <c r="E10" s="13">
        <f>-E17</f>
        <v>0</v>
      </c>
    </row>
    <row r="11" spans="1:6" s="6" customFormat="1" ht="35.1" customHeight="1" x14ac:dyDescent="0.25">
      <c r="D11" s="28"/>
      <c r="E11" s="14">
        <f>SUM(E8:E10)</f>
        <v>0</v>
      </c>
      <c r="F11" s="25" t="s">
        <v>8</v>
      </c>
    </row>
    <row r="12" spans="1:6" s="6" customFormat="1" ht="31.5" customHeight="1" x14ac:dyDescent="0.25">
      <c r="F12" s="5"/>
    </row>
    <row r="13" spans="1:6" s="6" customFormat="1" ht="31.5" customHeight="1" x14ac:dyDescent="0.25">
      <c r="A13" s="46" t="s">
        <v>29</v>
      </c>
      <c r="B13" s="46"/>
      <c r="C13" s="46"/>
      <c r="D13" s="46"/>
      <c r="E13" s="46"/>
      <c r="F13" s="46"/>
    </row>
    <row r="14" spans="1:6" s="6" customFormat="1" ht="30" customHeight="1" x14ac:dyDescent="0.25">
      <c r="A14" s="15" t="s">
        <v>9</v>
      </c>
      <c r="B14" s="16" t="s">
        <v>10</v>
      </c>
      <c r="C14" s="17" t="s">
        <v>22</v>
      </c>
    </row>
    <row r="15" spans="1:6" s="6" customFormat="1" ht="30" customHeight="1" x14ac:dyDescent="0.25">
      <c r="A15" s="44"/>
      <c r="B15" s="18">
        <f>C6*0.2</f>
        <v>0</v>
      </c>
      <c r="C15" s="4">
        <f>IF(A15&lt;=B15,A15,B15)</f>
        <v>0</v>
      </c>
      <c r="D15" s="19" t="s">
        <v>11</v>
      </c>
    </row>
    <row r="16" spans="1:6" s="6" customFormat="1" ht="21.95" customHeight="1" x14ac:dyDescent="0.25">
      <c r="C16" s="11" t="s">
        <v>12</v>
      </c>
      <c r="D16" s="21">
        <v>0.05</v>
      </c>
      <c r="E16" s="12">
        <f>D16*C15</f>
        <v>0</v>
      </c>
    </row>
    <row r="17" spans="3:6" s="6" customFormat="1" ht="21.95" customHeight="1" x14ac:dyDescent="0.25">
      <c r="C17" s="11" t="s">
        <v>13</v>
      </c>
      <c r="D17" s="21">
        <v>0.05</v>
      </c>
      <c r="E17" s="20">
        <f>D17*C15</f>
        <v>0</v>
      </c>
      <c r="F17" s="22" t="s">
        <v>14</v>
      </c>
    </row>
    <row r="18" spans="3:6" s="6" customFormat="1" ht="35.1" customHeight="1" x14ac:dyDescent="0.25">
      <c r="D18" s="28"/>
      <c r="E18" s="14">
        <f>SUM(E16:E17)</f>
        <v>0</v>
      </c>
      <c r="F18" s="25" t="s">
        <v>15</v>
      </c>
    </row>
  </sheetData>
  <sheetProtection algorithmName="SHA-512" hashValue="8SeRZoQSW4Mnhole16rXqnkUkWbIv+aCMQwyo8gbQ8aM7yb65JKGbjChUbCZVaQA/uP1yQ5c7L0Ywu5mCL6MnA==" saltValue="jbpW3R5hOwffKAXkRp2g4Q==" spinCount="100000" sheet="1" objects="1" scenarios="1" formatCells="0" formatColumns="0" formatRows="0"/>
  <mergeCells count="3">
    <mergeCell ref="C2:E2"/>
    <mergeCell ref="A4:F4"/>
    <mergeCell ref="A13:F1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Taux</vt:lpstr>
      <vt:lpstr>Simulateur taux Etat</vt:lpstr>
      <vt:lpstr>Simulateur taux CNRACL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Clarisse ALBERT</dc:creator>
  <cp:lastModifiedBy>Clarisse ALBERT</cp:lastModifiedBy>
  <dcterms:created xsi:type="dcterms:W3CDTF">2023-06-06T16:34:03Z</dcterms:created>
  <dcterms:modified xsi:type="dcterms:W3CDTF">2025-02-10T13:59:50Z</dcterms:modified>
</cp:coreProperties>
</file>